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s-0ish02\k-nenkin\09_ＤＢ関係（小口）\★Ｎew!!_DB関係（島田）\01_フォーマット\"/>
    </mc:Choice>
  </mc:AlternateContent>
  <bookViews>
    <workbookView xWindow="-15" yWindow="-15" windowWidth="19170" windowHeight="4500" tabRatio="587"/>
  </bookViews>
  <sheets>
    <sheet name="税額試算" sheetId="6" r:id="rId1"/>
    <sheet name="税額計算表" sheetId="1" r:id="rId2"/>
    <sheet name="退職所得控除額" sheetId="2" r:id="rId3"/>
    <sheet name="源泉徴収税額速算表" sheetId="9" r:id="rId4"/>
    <sheet name="特別徴収税額表" sheetId="10" r:id="rId5"/>
  </sheets>
  <definedNames>
    <definedName name="_xlnm.Print_Area" localSheetId="1">税額計算表!$A$1:$E$19</definedName>
    <definedName name="_xlnm.Print_Area" localSheetId="4">特別徴収税額表!$A$1:$V$5</definedName>
  </definedNames>
  <calcPr calcId="162913"/>
</workbook>
</file>

<file path=xl/calcChain.xml><?xml version="1.0" encoding="utf-8"?>
<calcChain xmlns="http://schemas.openxmlformats.org/spreadsheetml/2006/main">
  <c r="C5" i="1" l="1"/>
  <c r="H6" i="1"/>
  <c r="I6" i="1"/>
  <c r="J6" i="1"/>
  <c r="K6" i="1" s="1"/>
  <c r="C6" i="1" s="1"/>
  <c r="C7" i="1" s="1"/>
  <c r="C9" i="1" l="1"/>
  <c r="C8" i="1"/>
  <c r="C13" i="1" l="1"/>
  <c r="H2" i="10"/>
  <c r="D5" i="9"/>
  <c r="D7" i="9"/>
  <c r="D4" i="9"/>
  <c r="D8" i="9"/>
  <c r="H3" i="10"/>
  <c r="C12" i="1"/>
  <c r="D6" i="9"/>
  <c r="C14" i="1"/>
  <c r="D10" i="6" s="1"/>
  <c r="D3" i="9"/>
  <c r="C15" i="1" l="1"/>
  <c r="D9" i="6"/>
  <c r="D11" i="6" s="1"/>
  <c r="C16" i="1"/>
  <c r="C18" i="1" s="1"/>
  <c r="D8" i="6"/>
  <c r="H5" i="10"/>
  <c r="H4" i="10"/>
  <c r="D12" i="6" l="1"/>
  <c r="D13" i="6" s="1"/>
</calcChain>
</file>

<file path=xl/sharedStrings.xml><?xml version="1.0" encoding="utf-8"?>
<sst xmlns="http://schemas.openxmlformats.org/spreadsheetml/2006/main" count="68" uniqueCount="58">
  <si>
    <t>【ｃ】</t>
    <phoneticPr fontId="2"/>
  </si>
  <si>
    <t>市民税：</t>
  </si>
  <si>
    <t>×</t>
  </si>
  <si>
    <t>県民税：</t>
  </si>
  <si>
    <t>【ｄ】</t>
  </si>
  <si>
    <t>（Ａ）</t>
    <phoneticPr fontId="2"/>
  </si>
  <si>
    <t>（Ｂ）</t>
    <phoneticPr fontId="2"/>
  </si>
  <si>
    <t>（【ｃ】×１／２）の1,000円未満〕</t>
    <phoneticPr fontId="2"/>
  </si>
  <si>
    <t>退職所得控除後の金額</t>
    <phoneticPr fontId="2"/>
  </si>
  <si>
    <t>退職金源泉徴収税額計算書</t>
    <rPh sb="0" eb="2">
      <t>タイショク</t>
    </rPh>
    <rPh sb="2" eb="3">
      <t>キン</t>
    </rPh>
    <rPh sb="3" eb="5">
      <t>ゲンセン</t>
    </rPh>
    <rPh sb="5" eb="7">
      <t>チョウシュウ</t>
    </rPh>
    <rPh sb="7" eb="8">
      <t>ゼイ</t>
    </rPh>
    <rPh sb="8" eb="9">
      <t>ガク</t>
    </rPh>
    <rPh sb="9" eb="11">
      <t>ケイサン</t>
    </rPh>
    <rPh sb="11" eb="12">
      <t>ショ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</si>
  <si>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</si>
  <si>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</si>
  <si>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期間</t>
    <rPh sb="0" eb="2">
      <t>キカン</t>
    </rPh>
    <phoneticPr fontId="2"/>
  </si>
  <si>
    <t>以上</t>
    <rPh sb="0" eb="2">
      <t>イジョウ</t>
    </rPh>
    <phoneticPr fontId="2"/>
  </si>
  <si>
    <t>支給額</t>
    <rPh sb="0" eb="3">
      <t>シキュウガク</t>
    </rPh>
    <phoneticPr fontId="2"/>
  </si>
  <si>
    <t>源泉徴収税額</t>
    <rPh sb="0" eb="2">
      <t>ゲンセン</t>
    </rPh>
    <rPh sb="2" eb="4">
      <t>チョウシュウ</t>
    </rPh>
    <rPh sb="4" eb="6">
      <t>ゼイガク</t>
    </rPh>
    <phoneticPr fontId="2"/>
  </si>
  <si>
    <t>特別徴収税額</t>
    <rPh sb="0" eb="2">
      <t>トクベツ</t>
    </rPh>
    <rPh sb="2" eb="4">
      <t>チョウシュウ</t>
    </rPh>
    <rPh sb="4" eb="6">
      <t>ゼイガク</t>
    </rPh>
    <phoneticPr fontId="2"/>
  </si>
  <si>
    <t>市（町村）民税</t>
    <rPh sb="0" eb="7">
      <t>シミンゼイ</t>
    </rPh>
    <phoneticPr fontId="2"/>
  </si>
  <si>
    <t>道（府県）民税</t>
    <rPh sb="0" eb="1">
      <t>ドウ</t>
    </rPh>
    <rPh sb="2" eb="3">
      <t>フ</t>
    </rPh>
    <rPh sb="3" eb="7">
      <t>ケンミンゼイ</t>
    </rPh>
    <phoneticPr fontId="2"/>
  </si>
  <si>
    <t>計</t>
    <rPh sb="0" eb="1">
      <t>ケイ</t>
    </rPh>
    <phoneticPr fontId="2"/>
  </si>
  <si>
    <t>控除計</t>
    <rPh sb="0" eb="2">
      <t>コウジョ</t>
    </rPh>
    <rPh sb="2" eb="3">
      <t>ケイ</t>
    </rPh>
    <phoneticPr fontId="2"/>
  </si>
  <si>
    <t>差引支給</t>
    <rPh sb="0" eb="2">
      <t>サシヒキ</t>
    </rPh>
    <rPh sb="2" eb="4">
      <t>シキュウ</t>
    </rPh>
    <phoneticPr fontId="2"/>
  </si>
  <si>
    <t>例：1990/4/1</t>
    <rPh sb="0" eb="1">
      <t>レイ</t>
    </rPh>
    <phoneticPr fontId="2"/>
  </si>
  <si>
    <t>入力箇所</t>
    <rPh sb="0" eb="2">
      <t>ニュウリョク</t>
    </rPh>
    <rPh sb="2" eb="4">
      <t>カショ</t>
    </rPh>
    <phoneticPr fontId="2"/>
  </si>
  <si>
    <t>【ａ】</t>
    <phoneticPr fontId="2"/>
  </si>
  <si>
    <t>所得控除算定上の勤続年数※</t>
    <rPh sb="0" eb="2">
      <t>ショトク</t>
    </rPh>
    <rPh sb="2" eb="4">
      <t>コウジョ</t>
    </rPh>
    <rPh sb="4" eb="6">
      <t>サンテイ</t>
    </rPh>
    <rPh sb="6" eb="7">
      <t>ジョウ</t>
    </rPh>
    <rPh sb="8" eb="10">
      <t>キンゾク</t>
    </rPh>
    <rPh sb="10" eb="12">
      <t>ネンスウ</t>
    </rPh>
    <phoneticPr fontId="2"/>
  </si>
  <si>
    <t>退職所得控除額</t>
    <rPh sb="0" eb="2">
      <t>タイショク</t>
    </rPh>
    <rPh sb="2" eb="4">
      <t>ショトク</t>
    </rPh>
    <rPh sb="4" eb="6">
      <t>コウジョ</t>
    </rPh>
    <rPh sb="6" eb="7">
      <t>ガク</t>
    </rPh>
    <phoneticPr fontId="2"/>
  </si>
  <si>
    <t>【ｂ】</t>
    <phoneticPr fontId="2"/>
  </si>
  <si>
    <t>退職所得控除後の金額</t>
    <rPh sb="0" eb="2">
      <t>タイショク</t>
    </rPh>
    <rPh sb="2" eb="4">
      <t>ショトク</t>
    </rPh>
    <rPh sb="4" eb="6">
      <t>コウジョ</t>
    </rPh>
    <rPh sb="6" eb="7">
      <t>ゴ</t>
    </rPh>
    <rPh sb="8" eb="10">
      <t>キンガク</t>
    </rPh>
    <phoneticPr fontId="2"/>
  </si>
  <si>
    <t>　ａ－ｂ</t>
    <phoneticPr fontId="2"/>
  </si>
  <si>
    <t>【ｃ】</t>
    <phoneticPr fontId="2"/>
  </si>
  <si>
    <t>課税退職所得金額</t>
    <rPh sb="0" eb="2">
      <t>カゼイ</t>
    </rPh>
    <rPh sb="2" eb="4">
      <t>タイショク</t>
    </rPh>
    <rPh sb="4" eb="6">
      <t>ショトク</t>
    </rPh>
    <rPh sb="6" eb="8">
      <t>キンガク</t>
    </rPh>
    <phoneticPr fontId="2"/>
  </si>
  <si>
    <t>　ａ－ｂ×１／２</t>
    <phoneticPr fontId="2"/>
  </si>
  <si>
    <t>【ｄ】</t>
    <phoneticPr fontId="2"/>
  </si>
  <si>
    <t>※1,000円未満端数切捨て</t>
    <phoneticPr fontId="2"/>
  </si>
  <si>
    <t>※所得控除算定上の勤続年数は、1日でも端数が出ると年単位で繰り上げる計算となります。</t>
    <rPh sb="16" eb="17">
      <t>ヒ</t>
    </rPh>
    <rPh sb="19" eb="21">
      <t>ハスウ</t>
    </rPh>
    <rPh sb="22" eb="23">
      <t>デ</t>
    </rPh>
    <rPh sb="25" eb="28">
      <t>ネンタンイ</t>
    </rPh>
    <rPh sb="29" eb="32">
      <t>クリア</t>
    </rPh>
    <rPh sb="34" eb="36">
      <t>ケイサン</t>
    </rPh>
    <phoneticPr fontId="2"/>
  </si>
  <si>
    <t>【ｉ】</t>
    <phoneticPr fontId="2"/>
  </si>
  <si>
    <t>　ａ－ｉ</t>
    <phoneticPr fontId="2"/>
  </si>
  <si>
    <t>入力</t>
    <rPh sb="0" eb="2">
      <t>ニュウリョク</t>
    </rPh>
    <phoneticPr fontId="2"/>
  </si>
  <si>
    <t>表から自動計算</t>
    <rPh sb="0" eb="1">
      <t>ヒョウ</t>
    </rPh>
    <rPh sb="3" eb="5">
      <t>ジドウ</t>
    </rPh>
    <rPh sb="5" eb="7">
      <t>ケイサン</t>
    </rPh>
    <phoneticPr fontId="2"/>
  </si>
  <si>
    <t>自動計算</t>
    <rPh sb="0" eb="2">
      <t>ジドウ</t>
    </rPh>
    <rPh sb="2" eb="4">
      <t>ケイサン</t>
    </rPh>
    <phoneticPr fontId="2"/>
  </si>
  <si>
    <t>課税退職所得金額【Ａ】</t>
    <rPh sb="0" eb="2">
      <t>カゼイ</t>
    </rPh>
    <rPh sb="2" eb="4">
      <t>タイショク</t>
    </rPh>
    <rPh sb="4" eb="6">
      <t>ショトク</t>
    </rPh>
    <rPh sb="6" eb="8">
      <t>キンガク</t>
    </rPh>
    <phoneticPr fontId="2"/>
  </si>
  <si>
    <t>税率【Ｂ】</t>
    <rPh sb="0" eb="2">
      <t>ゼイリツ</t>
    </rPh>
    <phoneticPr fontId="2"/>
  </si>
  <si>
    <t>控除額【Ｃ】</t>
    <rPh sb="0" eb="2">
      <t>コウジョ</t>
    </rPh>
    <rPh sb="2" eb="3">
      <t>ガク</t>
    </rPh>
    <phoneticPr fontId="2"/>
  </si>
  <si>
    <t>【ｄ】</t>
    <phoneticPr fontId="2"/>
  </si>
  <si>
    <t>①入社年月日</t>
    <rPh sb="1" eb="3">
      <t>ニュウシャ</t>
    </rPh>
    <rPh sb="3" eb="6">
      <t>ネンガッピ</t>
    </rPh>
    <phoneticPr fontId="2"/>
  </si>
  <si>
    <t>退職所得にかかる源泉徴収税額・特別徴収額計算書</t>
    <rPh sb="0" eb="2">
      <t>タイショク</t>
    </rPh>
    <rPh sb="2" eb="4">
      <t>ショトク</t>
    </rPh>
    <rPh sb="8" eb="10">
      <t>ゲンセン</t>
    </rPh>
    <rPh sb="10" eb="12">
      <t>チョウシュウ</t>
    </rPh>
    <rPh sb="12" eb="14">
      <t>ゼイガク</t>
    </rPh>
    <rPh sb="15" eb="17">
      <t>トクベツ</t>
    </rPh>
    <rPh sb="17" eb="19">
      <t>チョウシュウ</t>
    </rPh>
    <rPh sb="19" eb="20">
      <t>ガク</t>
    </rPh>
    <rPh sb="20" eb="22">
      <t>ケイサン</t>
    </rPh>
    <rPh sb="22" eb="23">
      <t>ショ</t>
    </rPh>
    <phoneticPr fontId="2"/>
  </si>
  <si>
    <t>【注意】</t>
    <rPh sb="1" eb="3">
      <t>チュウイ</t>
    </rPh>
    <phoneticPr fontId="2"/>
  </si>
  <si>
    <t>税額＝（Ａ×Ｂ－Ｃ）×102.1％</t>
    <rPh sb="0" eb="2">
      <t>ゼイガク</t>
    </rPh>
    <phoneticPr fontId="2"/>
  </si>
  <si>
    <t>勤続年数</t>
    <rPh sb="0" eb="2">
      <t>キンゾク</t>
    </rPh>
    <rPh sb="2" eb="4">
      <t>ネンスウ</t>
    </rPh>
    <phoneticPr fontId="5"/>
  </si>
  <si>
    <t>一般</t>
    <rPh sb="0" eb="2">
      <t>イッパン</t>
    </rPh>
    <phoneticPr fontId="5"/>
  </si>
  <si>
    <t>障害</t>
    <rPh sb="0" eb="2">
      <t>ショウガイ</t>
    </rPh>
    <phoneticPr fontId="5"/>
  </si>
  <si>
    <t>退職所得を計算する際には、退職日が基準となりますので、支給日が年をまたいだ場合でも</t>
    <rPh sb="37" eb="39">
      <t>バアイ</t>
    </rPh>
    <phoneticPr fontId="2"/>
  </si>
  <si>
    <t>退職年の退職所得となります。</t>
    <rPh sb="0" eb="2">
      <t>タイショク</t>
    </rPh>
    <rPh sb="2" eb="3">
      <t>ドシ</t>
    </rPh>
    <rPh sb="4" eb="6">
      <t>タイショク</t>
    </rPh>
    <rPh sb="6" eb="8">
      <t>ショトク</t>
    </rPh>
    <phoneticPr fontId="2"/>
  </si>
  <si>
    <t>同年に、他の退職所得を受けることになった場合には、今回の一時金と合算し、総額に対して</t>
    <rPh sb="0" eb="2">
      <t>ドウネン</t>
    </rPh>
    <rPh sb="4" eb="5">
      <t>ホカ</t>
    </rPh>
    <rPh sb="6" eb="8">
      <t>タイショク</t>
    </rPh>
    <rPh sb="8" eb="10">
      <t>ショトク</t>
    </rPh>
    <rPh sb="11" eb="12">
      <t>ウ</t>
    </rPh>
    <rPh sb="20" eb="22">
      <t>バアイ</t>
    </rPh>
    <rPh sb="25" eb="27">
      <t>コンカイ</t>
    </rPh>
    <rPh sb="28" eb="31">
      <t>イチジキン</t>
    </rPh>
    <rPh sb="32" eb="34">
      <t>ガッサン</t>
    </rPh>
    <rPh sb="36" eb="38">
      <t>ソウガク</t>
    </rPh>
    <rPh sb="39" eb="40">
      <t>タイ</t>
    </rPh>
    <phoneticPr fontId="2"/>
  </si>
  <si>
    <t>課税されます。（総額の課税額から、今回の課税額を差引き、計算しなおすことになります）</t>
    <rPh sb="0" eb="2">
      <t>カゼイ</t>
    </rPh>
    <rPh sb="8" eb="10">
      <t>ソウガク</t>
    </rPh>
    <rPh sb="11" eb="13">
      <t>カゼイ</t>
    </rPh>
    <rPh sb="13" eb="14">
      <t>ガク</t>
    </rPh>
    <rPh sb="17" eb="19">
      <t>コンカイ</t>
    </rPh>
    <rPh sb="20" eb="22">
      <t>カゼイ</t>
    </rPh>
    <rPh sb="22" eb="23">
      <t>ガク</t>
    </rPh>
    <rPh sb="24" eb="26">
      <t>サシヒ</t>
    </rPh>
    <rPh sb="28" eb="30">
      <t>ケイサン</t>
    </rPh>
    <phoneticPr fontId="2"/>
  </si>
  <si>
    <t>②退職年月日</t>
    <rPh sb="1" eb="3">
      <t>タイショク</t>
    </rPh>
    <rPh sb="3" eb="6">
      <t>ネンガッピ</t>
    </rPh>
    <phoneticPr fontId="2"/>
  </si>
  <si>
    <t>③退職金</t>
    <rPh sb="1" eb="4">
      <t>タイショクキン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</si>
</sst>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&quot;年&quot;"/>
    <numFmt numFmtId="177" formatCode="#,##0;&quot;▲ &quot;#,##0"/>
    <numFmt numFmtId="179" formatCode="0.000"/>
    <numFmt numFmtId="180" formatCode="0;&quot;▲ &quot;0"/>
    <numFmt numFmtId="181" formatCode="@\ &quot;様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ashed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77" fontId="0" fillId="0" borderId="1" xfId="0" applyNumberFormat="1" applyBorder="1" applyAlignment="1">
      <alignment vertical="center"/>
    </xf>
    <xf numFmtId="177" fontId="0" fillId="0" borderId="0" xfId="0" applyNumberFormat="1" applyAlignment="1">
      <alignment vertical="center"/>
    </xf>
    <xf numFmtId="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Continuous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49" fontId="0" fillId="0" borderId="5" xfId="0" applyNumberFormat="1" applyBorder="1" applyAlignment="1">
      <alignment horizontal="centerContinuous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 applyAlignment="1">
      <alignment vertical="top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Continuous" vertical="center"/>
    </xf>
    <xf numFmtId="10" fontId="0" fillId="0" borderId="8" xfId="0" applyNumberFormat="1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177" fontId="0" fillId="0" borderId="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centerContinuous" vertical="center"/>
    </xf>
    <xf numFmtId="10" fontId="0" fillId="0" borderId="10" xfId="0" applyNumberFormat="1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6" fillId="0" borderId="0" xfId="0" applyFont="1"/>
    <xf numFmtId="31" fontId="3" fillId="0" borderId="0" xfId="0" applyNumberFormat="1" applyFont="1" applyAlignment="1">
      <alignment horizontal="right"/>
    </xf>
    <xf numFmtId="0" fontId="0" fillId="0" borderId="0" xfId="0" applyAlignment="1">
      <alignment horizontal="centerContinuous"/>
    </xf>
    <xf numFmtId="14" fontId="1" fillId="0" borderId="1" xfId="0" applyNumberFormat="1" applyFont="1" applyFill="1" applyBorder="1"/>
    <xf numFmtId="179" fontId="1" fillId="0" borderId="1" xfId="0" applyNumberFormat="1" applyFont="1" applyFill="1" applyBorder="1"/>
    <xf numFmtId="0" fontId="0" fillId="0" borderId="1" xfId="0" applyBorder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right"/>
    </xf>
    <xf numFmtId="181" fontId="6" fillId="0" borderId="0" xfId="0" applyNumberFormat="1" applyFont="1"/>
    <xf numFmtId="179" fontId="0" fillId="0" borderId="0" xfId="0" applyNumberFormat="1"/>
    <xf numFmtId="0" fontId="8" fillId="0" borderId="0" xfId="0" applyFont="1" applyFill="1" applyAlignment="1"/>
    <xf numFmtId="38" fontId="8" fillId="0" borderId="0" xfId="1" applyFont="1" applyFill="1" applyAlignment="1">
      <alignment horizontal="centerContinuous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14" xfId="0" applyFont="1" applyFill="1" applyBorder="1" applyAlignment="1">
      <alignment vertical="center"/>
    </xf>
    <xf numFmtId="0" fontId="8" fillId="0" borderId="15" xfId="0" applyFont="1" applyFill="1" applyBorder="1" applyAlignment="1"/>
    <xf numFmtId="0" fontId="8" fillId="0" borderId="16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177" fontId="8" fillId="0" borderId="22" xfId="0" applyNumberFormat="1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177" fontId="8" fillId="0" borderId="24" xfId="0" applyNumberFormat="1" applyFont="1" applyFill="1" applyBorder="1" applyAlignment="1">
      <alignment vertical="center"/>
    </xf>
    <xf numFmtId="38" fontId="8" fillId="0" borderId="0" xfId="1" applyFont="1" applyFill="1" applyAlignment="1"/>
    <xf numFmtId="0" fontId="0" fillId="2" borderId="0" xfId="0" applyFill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15" xfId="0" applyFill="1" applyBorder="1"/>
    <xf numFmtId="177" fontId="0" fillId="2" borderId="15" xfId="0" applyNumberFormat="1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0" fillId="2" borderId="3" xfId="0" applyFill="1" applyBorder="1"/>
    <xf numFmtId="176" fontId="0" fillId="2" borderId="3" xfId="0" applyNumberFormat="1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177" fontId="0" fillId="3" borderId="4" xfId="0" applyNumberFormat="1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3" borderId="33" xfId="0" applyFill="1" applyBorder="1" applyAlignment="1">
      <alignment vertical="center"/>
    </xf>
    <xf numFmtId="0" fontId="0" fillId="3" borderId="34" xfId="0" applyFill="1" applyBorder="1" applyAlignment="1">
      <alignment vertical="center"/>
    </xf>
    <xf numFmtId="177" fontId="0" fillId="3" borderId="22" xfId="0" applyNumberFormat="1" applyFill="1" applyBorder="1" applyAlignment="1">
      <alignment vertical="center"/>
    </xf>
    <xf numFmtId="0" fontId="0" fillId="3" borderId="35" xfId="0" applyFill="1" applyBorder="1" applyAlignment="1">
      <alignment vertical="center"/>
    </xf>
    <xf numFmtId="0" fontId="0" fillId="3" borderId="36" xfId="0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177" fontId="0" fillId="3" borderId="38" xfId="0" applyNumberFormat="1" applyFill="1" applyBorder="1" applyAlignment="1">
      <alignment vertical="center"/>
    </xf>
    <xf numFmtId="0" fontId="0" fillId="3" borderId="39" xfId="0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0" fillId="4" borderId="28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177" fontId="0" fillId="4" borderId="3" xfId="0" applyNumberForma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0" fillId="4" borderId="30" xfId="0" applyFill="1" applyBorder="1" applyAlignment="1">
      <alignment vertical="center"/>
    </xf>
    <xf numFmtId="0" fontId="0" fillId="4" borderId="3" xfId="0" applyFill="1" applyBorder="1"/>
    <xf numFmtId="0" fontId="0" fillId="4" borderId="41" xfId="0" applyFill="1" applyBorder="1" applyAlignment="1">
      <alignment vertical="center"/>
    </xf>
    <xf numFmtId="0" fontId="0" fillId="4" borderId="0" xfId="0" applyFill="1" applyBorder="1"/>
    <xf numFmtId="177" fontId="0" fillId="4" borderId="0" xfId="0" applyNumberFormat="1" applyFill="1" applyBorder="1" applyAlignment="1">
      <alignment vertical="center"/>
    </xf>
    <xf numFmtId="0" fontId="0" fillId="4" borderId="42" xfId="0" applyFill="1" applyBorder="1" applyAlignment="1">
      <alignment vertical="center"/>
    </xf>
    <xf numFmtId="0" fontId="0" fillId="4" borderId="43" xfId="0" applyFill="1" applyBorder="1" applyAlignment="1">
      <alignment vertical="center"/>
    </xf>
    <xf numFmtId="0" fontId="0" fillId="4" borderId="44" xfId="0" applyFill="1" applyBorder="1" applyAlignment="1">
      <alignment vertical="center"/>
    </xf>
    <xf numFmtId="0" fontId="0" fillId="4" borderId="45" xfId="0" applyFill="1" applyBorder="1" applyAlignment="1">
      <alignment vertical="center"/>
    </xf>
    <xf numFmtId="0" fontId="0" fillId="4" borderId="45" xfId="0" applyFill="1" applyBorder="1" applyAlignment="1">
      <alignment horizontal="right" vertical="center"/>
    </xf>
    <xf numFmtId="0" fontId="0" fillId="4" borderId="46" xfId="0" applyFill="1" applyBorder="1" applyAlignment="1">
      <alignment vertical="center"/>
    </xf>
    <xf numFmtId="0" fontId="0" fillId="4" borderId="36" xfId="0" applyFill="1" applyBorder="1" applyAlignment="1">
      <alignment vertical="center"/>
    </xf>
    <xf numFmtId="0" fontId="0" fillId="4" borderId="25" xfId="0" applyFill="1" applyBorder="1" applyAlignment="1">
      <alignment vertical="center"/>
    </xf>
    <xf numFmtId="0" fontId="0" fillId="4" borderId="15" xfId="0" applyFill="1" applyBorder="1"/>
    <xf numFmtId="177" fontId="0" fillId="4" borderId="15" xfId="0" applyNumberFormat="1" applyFill="1" applyBorder="1" applyAlignment="1">
      <alignment vertical="center"/>
    </xf>
    <xf numFmtId="0" fontId="0" fillId="4" borderId="26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0" fillId="4" borderId="47" xfId="0" applyFill="1" applyBorder="1" applyAlignment="1">
      <alignment vertical="center"/>
    </xf>
    <xf numFmtId="0" fontId="0" fillId="4" borderId="17" xfId="0" applyFill="1" applyBorder="1" applyAlignment="1">
      <alignment vertical="center"/>
    </xf>
    <xf numFmtId="177" fontId="0" fillId="4" borderId="17" xfId="0" applyNumberFormat="1" applyFill="1" applyBorder="1" applyAlignment="1">
      <alignment vertical="center"/>
    </xf>
    <xf numFmtId="0" fontId="0" fillId="4" borderId="48" xfId="0" applyFill="1" applyBorder="1" applyAlignment="1">
      <alignment vertical="center"/>
    </xf>
    <xf numFmtId="0" fontId="0" fillId="4" borderId="49" xfId="0" applyFill="1" applyBorder="1" applyAlignment="1">
      <alignment vertical="center"/>
    </xf>
    <xf numFmtId="177" fontId="0" fillId="4" borderId="49" xfId="0" applyNumberFormat="1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8" fillId="0" borderId="0" xfId="0" applyFont="1" applyFill="1" applyAlignment="1">
      <alignment horizontal="center" vertical="top"/>
    </xf>
    <xf numFmtId="38" fontId="8" fillId="4" borderId="0" xfId="1" applyFont="1" applyFill="1" applyAlignment="1">
      <alignment horizontal="centerContinuous"/>
    </xf>
    <xf numFmtId="0" fontId="8" fillId="0" borderId="0" xfId="0" applyFont="1" applyFill="1" applyAlignment="1">
      <alignment vertical="center"/>
    </xf>
    <xf numFmtId="38" fontId="1" fillId="0" borderId="0" xfId="1"/>
    <xf numFmtId="38" fontId="1" fillId="0" borderId="1" xfId="1" applyBorder="1" applyAlignment="1">
      <alignment vertical="center"/>
    </xf>
    <xf numFmtId="38" fontId="1" fillId="0" borderId="3" xfId="1" applyBorder="1" applyAlignment="1">
      <alignment horizontal="centerContinuous" vertical="center"/>
    </xf>
    <xf numFmtId="38" fontId="8" fillId="0" borderId="0" xfId="1" applyFont="1" applyFill="1" applyAlignment="1">
      <alignment vertical="center"/>
    </xf>
    <xf numFmtId="0" fontId="0" fillId="0" borderId="50" xfId="0" applyBorder="1" applyAlignment="1">
      <alignment horizontal="centerContinuous" vertical="center"/>
    </xf>
    <xf numFmtId="177" fontId="0" fillId="0" borderId="51" xfId="0" applyNumberFormat="1" applyBorder="1" applyAlignment="1">
      <alignment horizontal="centerContinuous" vertical="center"/>
    </xf>
    <xf numFmtId="0" fontId="8" fillId="0" borderId="53" xfId="0" applyFont="1" applyFill="1" applyBorder="1" applyAlignment="1">
      <alignment horizontal="center" vertical="center"/>
    </xf>
    <xf numFmtId="14" fontId="7" fillId="4" borderId="54" xfId="0" applyNumberFormat="1" applyFont="1" applyFill="1" applyBorder="1" applyAlignment="1" applyProtection="1">
      <alignment horizontal="center" vertical="center"/>
      <protection locked="0"/>
    </xf>
    <xf numFmtId="0" fontId="8" fillId="0" borderId="55" xfId="0" applyFont="1" applyFill="1" applyBorder="1" applyAlignment="1">
      <alignment horizontal="center" vertical="center"/>
    </xf>
    <xf numFmtId="14" fontId="7" fillId="4" borderId="56" xfId="0" applyNumberFormat="1" applyFont="1" applyFill="1" applyBorder="1" applyAlignment="1" applyProtection="1">
      <alignment horizontal="center" vertical="center"/>
      <protection locked="0"/>
    </xf>
    <xf numFmtId="38" fontId="8" fillId="0" borderId="57" xfId="1" applyFont="1" applyFill="1" applyBorder="1" applyAlignment="1">
      <alignment horizontal="center" vertical="center"/>
    </xf>
    <xf numFmtId="38" fontId="7" fillId="4" borderId="58" xfId="1" applyFont="1" applyFill="1" applyBorder="1" applyAlignment="1" applyProtection="1">
      <alignment vertical="center"/>
      <protection locked="0"/>
    </xf>
    <xf numFmtId="38" fontId="10" fillId="0" borderId="58" xfId="1" applyFont="1" applyFill="1" applyBorder="1" applyAlignment="1">
      <alignment vertical="center"/>
    </xf>
    <xf numFmtId="38" fontId="10" fillId="0" borderId="59" xfId="1" applyFont="1" applyFill="1" applyBorder="1" applyAlignment="1">
      <alignment vertical="center"/>
    </xf>
    <xf numFmtId="38" fontId="10" fillId="0" borderId="60" xfId="1" applyFont="1" applyFill="1" applyBorder="1" applyAlignment="1">
      <alignment vertical="center"/>
    </xf>
    <xf numFmtId="38" fontId="10" fillId="0" borderId="61" xfId="1" applyFont="1" applyFill="1" applyBorder="1" applyAlignment="1">
      <alignment vertical="center"/>
    </xf>
    <xf numFmtId="38" fontId="10" fillId="0" borderId="62" xfId="1" applyFont="1" applyFill="1" applyBorder="1" applyAlignment="1">
      <alignment vertical="center"/>
    </xf>
    <xf numFmtId="38" fontId="9" fillId="0" borderId="63" xfId="1" applyFont="1" applyFill="1" applyBorder="1" applyAlignment="1">
      <alignment vertical="center"/>
    </xf>
    <xf numFmtId="0" fontId="11" fillId="0" borderId="0" xfId="0" applyFont="1" applyFill="1" applyAlignment="1">
      <alignment horizontal="center"/>
    </xf>
    <xf numFmtId="0" fontId="1" fillId="0" borderId="52" xfId="0" applyFont="1" applyBorder="1" applyAlignment="1">
      <alignment horizontal="right" vertical="center"/>
    </xf>
    <xf numFmtId="31" fontId="3" fillId="0" borderId="0" xfId="0" applyNumberFormat="1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1:F21"/>
  <sheetViews>
    <sheetView showGridLines="0" tabSelected="1" zoomScale="80" zoomScaleNormal="85" zoomScaleSheetLayoutView="85" workbookViewId="0">
      <selection activeCell="F8" sqref="F8"/>
    </sheetView>
  </sheetViews>
  <sheetFormatPr defaultRowHeight="30.75" customHeight="1" x14ac:dyDescent="0.15"/>
  <cols>
    <col min="1" max="1" width="9.25" style="36" customWidth="1"/>
    <col min="2" max="2" width="16" style="36" customWidth="1"/>
    <col min="3" max="3" width="17.375" style="36" customWidth="1"/>
    <col min="4" max="4" width="20.625" style="53" customWidth="1"/>
    <col min="5" max="5" width="19.375" style="53" customWidth="1"/>
    <col min="6" max="6" width="19.75" style="36" customWidth="1"/>
    <col min="7" max="16384" width="9" style="36"/>
  </cols>
  <sheetData>
    <row r="1" spans="2:6" ht="30.75" customHeight="1" x14ac:dyDescent="0.2">
      <c r="B1" s="128" t="s">
        <v>46</v>
      </c>
      <c r="C1" s="128"/>
      <c r="D1" s="128"/>
      <c r="E1" s="128"/>
      <c r="F1" s="128"/>
    </row>
    <row r="2" spans="2:6" ht="30.75" customHeight="1" thickBot="1" x14ac:dyDescent="0.2">
      <c r="C2" s="40"/>
    </row>
    <row r="3" spans="2:6" ht="30.75" customHeight="1" x14ac:dyDescent="0.15">
      <c r="B3" s="116" t="s">
        <v>45</v>
      </c>
      <c r="C3" s="117"/>
      <c r="D3" s="37"/>
      <c r="E3" s="108"/>
      <c r="F3" s="109" t="s">
        <v>23</v>
      </c>
    </row>
    <row r="4" spans="2:6" ht="30.75" customHeight="1" thickBot="1" x14ac:dyDescent="0.2">
      <c r="B4" s="118" t="s">
        <v>56</v>
      </c>
      <c r="C4" s="119"/>
      <c r="D4" s="37"/>
      <c r="E4" s="37"/>
      <c r="F4" s="109"/>
    </row>
    <row r="5" spans="2:6" ht="30.75" customHeight="1" thickBot="1" x14ac:dyDescent="0.2">
      <c r="C5" s="107" t="s">
        <v>22</v>
      </c>
      <c r="D5" s="37"/>
      <c r="E5" s="36"/>
    </row>
    <row r="6" spans="2:6" s="40" customFormat="1" ht="30.75" customHeight="1" thickBot="1" x14ac:dyDescent="0.2">
      <c r="B6" s="38"/>
      <c r="C6" s="39"/>
      <c r="D6" s="120" t="s">
        <v>57</v>
      </c>
    </row>
    <row r="7" spans="2:6" ht="30.75" customHeight="1" thickTop="1" thickBot="1" x14ac:dyDescent="0.2">
      <c r="B7" s="41" t="s">
        <v>14</v>
      </c>
      <c r="C7" s="42"/>
      <c r="D7" s="121"/>
      <c r="E7" s="36"/>
    </row>
    <row r="8" spans="2:6" ht="30.75" customHeight="1" thickTop="1" x14ac:dyDescent="0.15">
      <c r="B8" s="41" t="s">
        <v>15</v>
      </c>
      <c r="C8" s="42"/>
      <c r="D8" s="122" t="e">
        <f>税額計算表!C12</f>
        <v>#N/A</v>
      </c>
      <c r="E8" s="36"/>
    </row>
    <row r="9" spans="2:6" ht="30.75" customHeight="1" x14ac:dyDescent="0.15">
      <c r="B9" s="43" t="s">
        <v>16</v>
      </c>
      <c r="C9" s="44" t="s">
        <v>17</v>
      </c>
      <c r="D9" s="123" t="e">
        <f>税額計算表!C13</f>
        <v>#N/A</v>
      </c>
      <c r="E9" s="36"/>
    </row>
    <row r="10" spans="2:6" ht="30.75" customHeight="1" x14ac:dyDescent="0.15">
      <c r="B10" s="45"/>
      <c r="C10" s="46" t="s">
        <v>18</v>
      </c>
      <c r="D10" s="124" t="e">
        <f>税額計算表!C14</f>
        <v>#N/A</v>
      </c>
      <c r="E10" s="36"/>
    </row>
    <row r="11" spans="2:6" ht="30.75" customHeight="1" x14ac:dyDescent="0.15">
      <c r="B11" s="47"/>
      <c r="C11" s="48" t="s">
        <v>19</v>
      </c>
      <c r="D11" s="125" t="e">
        <f>SUM(D9:D10)</f>
        <v>#N/A</v>
      </c>
      <c r="E11" s="36"/>
    </row>
    <row r="12" spans="2:6" ht="30.75" customHeight="1" thickBot="1" x14ac:dyDescent="0.2">
      <c r="B12" s="49" t="s">
        <v>20</v>
      </c>
      <c r="C12" s="50"/>
      <c r="D12" s="126" t="e">
        <f>D8+D11</f>
        <v>#N/A</v>
      </c>
      <c r="E12" s="36"/>
    </row>
    <row r="13" spans="2:6" ht="30.75" customHeight="1" thickTop="1" thickBot="1" x14ac:dyDescent="0.2">
      <c r="B13" s="51" t="s">
        <v>21</v>
      </c>
      <c r="C13" s="52"/>
      <c r="D13" s="127" t="e">
        <f>D7-D12</f>
        <v>#N/A</v>
      </c>
      <c r="E13" s="36"/>
    </row>
    <row r="14" spans="2:6" ht="21" customHeight="1" x14ac:dyDescent="0.15"/>
    <row r="15" spans="2:6" s="109" customFormat="1" ht="21" customHeight="1" x14ac:dyDescent="0.15">
      <c r="B15" s="109" t="s">
        <v>47</v>
      </c>
      <c r="D15" s="113"/>
      <c r="E15" s="113"/>
    </row>
    <row r="16" spans="2:6" s="109" customFormat="1" ht="18" customHeight="1" x14ac:dyDescent="0.15">
      <c r="B16" s="109" t="s">
        <v>52</v>
      </c>
      <c r="D16" s="113"/>
      <c r="E16" s="113"/>
    </row>
    <row r="17" spans="2:5" s="109" customFormat="1" ht="18" customHeight="1" x14ac:dyDescent="0.15">
      <c r="B17" s="109" t="s">
        <v>53</v>
      </c>
      <c r="D17" s="113"/>
      <c r="E17" s="113"/>
    </row>
    <row r="18" spans="2:5" s="109" customFormat="1" ht="18" customHeight="1" x14ac:dyDescent="0.15">
      <c r="B18" s="109" t="s">
        <v>54</v>
      </c>
      <c r="D18" s="113"/>
      <c r="E18" s="113"/>
    </row>
    <row r="19" spans="2:5" s="109" customFormat="1" ht="18" customHeight="1" x14ac:dyDescent="0.15">
      <c r="B19" s="109" t="s">
        <v>55</v>
      </c>
      <c r="D19" s="113"/>
      <c r="E19" s="113"/>
    </row>
    <row r="20" spans="2:5" s="109" customFormat="1" ht="18" customHeight="1" x14ac:dyDescent="0.15">
      <c r="D20" s="113"/>
      <c r="E20" s="113"/>
    </row>
    <row r="21" spans="2:5" s="109" customFormat="1" ht="18" customHeight="1" x14ac:dyDescent="0.15">
      <c r="D21" s="113"/>
      <c r="E21" s="113"/>
    </row>
  </sheetData>
  <sheetProtection password="CC3D" sheet="1" objects="1" scenarios="1"/>
  <mergeCells count="1">
    <mergeCell ref="B1:F1"/>
  </mergeCells>
  <phoneticPr fontId="2"/>
  <printOptions horizontalCentered="1"/>
  <pageMargins left="0.19685039370078741" right="1.34" top="0.62992125984251968" bottom="0.39370078740157483" header="0.39370078740157483" footer="0.19685039370078741"/>
  <pageSetup paperSize="9" scale="10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4" zoomScale="85" zoomScaleNormal="85" zoomScaleSheetLayoutView="85" workbookViewId="0">
      <selection activeCell="C5" sqref="C5"/>
    </sheetView>
  </sheetViews>
  <sheetFormatPr defaultRowHeight="13.5" x14ac:dyDescent="0.15"/>
  <cols>
    <col min="1" max="1" width="23.125" customWidth="1"/>
    <col min="2" max="2" width="16.25" customWidth="1"/>
    <col min="3" max="3" width="15.625" customWidth="1"/>
    <col min="4" max="4" width="12.625" customWidth="1"/>
    <col min="5" max="5" width="4.125" customWidth="1"/>
    <col min="6" max="7" width="3" customWidth="1"/>
    <col min="8" max="8" width="10.5" bestFit="1" customWidth="1"/>
    <col min="9" max="9" width="10.875" bestFit="1" customWidth="1"/>
    <col min="10" max="10" width="7" customWidth="1"/>
  </cols>
  <sheetData>
    <row r="1" spans="1:11" ht="22.5" customHeight="1" x14ac:dyDescent="0.15">
      <c r="A1" s="26"/>
      <c r="D1" s="130"/>
      <c r="E1" s="130"/>
      <c r="F1" s="27"/>
    </row>
    <row r="2" spans="1:11" ht="27.75" customHeight="1" x14ac:dyDescent="0.15">
      <c r="A2" s="34"/>
      <c r="D2" s="110"/>
      <c r="E2" s="33"/>
    </row>
    <row r="3" spans="1:11" ht="28.5" customHeight="1" x14ac:dyDescent="0.15">
      <c r="B3" s="14" t="s">
        <v>9</v>
      </c>
      <c r="F3" s="28"/>
    </row>
    <row r="4" spans="1:11" ht="22.5" customHeight="1" thickBot="1" x14ac:dyDescent="0.2">
      <c r="A4" s="2"/>
      <c r="B4" s="2"/>
      <c r="C4" s="2"/>
      <c r="D4" s="2"/>
      <c r="E4" s="2"/>
    </row>
    <row r="5" spans="1:11" ht="22.5" customHeight="1" thickTop="1" x14ac:dyDescent="0.15">
      <c r="A5" s="55" t="s">
        <v>14</v>
      </c>
      <c r="B5" s="56"/>
      <c r="C5" s="57">
        <f>税額試算!D7</f>
        <v>0</v>
      </c>
      <c r="D5" s="58"/>
      <c r="E5" s="59" t="s">
        <v>24</v>
      </c>
      <c r="H5" s="13" t="s">
        <v>10</v>
      </c>
      <c r="I5" s="13" t="s">
        <v>11</v>
      </c>
      <c r="J5" s="13" t="s">
        <v>12</v>
      </c>
    </row>
    <row r="6" spans="1:11" ht="22.5" customHeight="1" x14ac:dyDescent="0.15">
      <c r="A6" s="60" t="s">
        <v>25</v>
      </c>
      <c r="B6" s="61"/>
      <c r="C6" s="62">
        <f>K6</f>
        <v>0</v>
      </c>
      <c r="D6" s="63"/>
      <c r="E6" s="64"/>
      <c r="H6" s="29">
        <f>税額試算!C3</f>
        <v>0</v>
      </c>
      <c r="I6" s="29">
        <f>税額試算!C4</f>
        <v>0</v>
      </c>
      <c r="J6" s="30">
        <f>ROUND(DATEDIF(H6,I6,"Y")+(DATEDIF(H6,I6,"YM"))/12+ROUND(DATEDIF(H6,I6,"MD")/30,0)/12,3)</f>
        <v>0</v>
      </c>
      <c r="K6" s="35">
        <f>ROUNDUP(J6,0)</f>
        <v>0</v>
      </c>
    </row>
    <row r="7" spans="1:11" s="2" customFormat="1" ht="22.5" customHeight="1" x14ac:dyDescent="0.15">
      <c r="A7" s="78" t="s">
        <v>26</v>
      </c>
      <c r="B7" s="79"/>
      <c r="C7" s="80" t="e">
        <f>VLOOKUP(C6,退職所得控除額!A2:B50,2)</f>
        <v>#N/A</v>
      </c>
      <c r="D7" s="81"/>
      <c r="E7" s="82" t="s">
        <v>27</v>
      </c>
      <c r="F7"/>
    </row>
    <row r="8" spans="1:11" ht="22.5" customHeight="1" x14ac:dyDescent="0.15">
      <c r="A8" s="78" t="s">
        <v>28</v>
      </c>
      <c r="B8" s="83"/>
      <c r="C8" s="80" t="e">
        <f>C5-C7</f>
        <v>#N/A</v>
      </c>
      <c r="D8" s="81" t="s">
        <v>29</v>
      </c>
      <c r="E8" s="82" t="s">
        <v>30</v>
      </c>
    </row>
    <row r="9" spans="1:11" ht="22.5" customHeight="1" x14ac:dyDescent="0.15">
      <c r="A9" s="84" t="s">
        <v>31</v>
      </c>
      <c r="B9" s="85"/>
      <c r="C9" s="86" t="e">
        <f>ROUNDDOWN((C5-C7)/2,-3)</f>
        <v>#N/A</v>
      </c>
      <c r="D9" s="87" t="s">
        <v>32</v>
      </c>
      <c r="E9" s="88" t="s">
        <v>33</v>
      </c>
    </row>
    <row r="10" spans="1:11" ht="22.5" customHeight="1" thickBot="1" x14ac:dyDescent="0.2">
      <c r="A10" s="89"/>
      <c r="B10" s="90"/>
      <c r="C10" s="91" t="s">
        <v>34</v>
      </c>
      <c r="D10" s="92"/>
      <c r="E10" s="93"/>
    </row>
    <row r="11" spans="1:11" ht="34.5" customHeight="1" thickTop="1" thickBot="1" x14ac:dyDescent="0.2">
      <c r="A11" s="15" t="s">
        <v>35</v>
      </c>
      <c r="B11" s="2"/>
      <c r="C11" s="2"/>
      <c r="D11" s="12"/>
      <c r="E11" s="2"/>
    </row>
    <row r="12" spans="1:11" ht="22.5" customHeight="1" thickTop="1" x14ac:dyDescent="0.15">
      <c r="A12" s="94" t="s">
        <v>15</v>
      </c>
      <c r="B12" s="95"/>
      <c r="C12" s="96" t="e">
        <f>VLOOKUP(C9,源泉徴収税額速算表!A2:D8,4,TRUE)</f>
        <v>#N/A</v>
      </c>
      <c r="D12" s="97"/>
      <c r="E12" s="98"/>
    </row>
    <row r="13" spans="1:11" ht="22.5" customHeight="1" x14ac:dyDescent="0.15">
      <c r="A13" s="99" t="s">
        <v>16</v>
      </c>
      <c r="B13" s="100" t="s">
        <v>17</v>
      </c>
      <c r="C13" s="101" t="e">
        <f>IF(C8&gt;0,特別徴収税額表!H4,0)</f>
        <v>#N/A</v>
      </c>
      <c r="D13" s="87"/>
      <c r="E13" s="88"/>
    </row>
    <row r="14" spans="1:11" ht="22.5" customHeight="1" x14ac:dyDescent="0.15">
      <c r="A14" s="102"/>
      <c r="B14" s="103" t="s">
        <v>18</v>
      </c>
      <c r="C14" s="104" t="e">
        <f>IF(C9&gt;0,特別徴収税額表!H5,0)</f>
        <v>#N/A</v>
      </c>
      <c r="D14" s="87"/>
      <c r="E14" s="88"/>
    </row>
    <row r="15" spans="1:11" ht="22.5" customHeight="1" x14ac:dyDescent="0.15">
      <c r="A15" s="65"/>
      <c r="B15" s="66" t="s">
        <v>19</v>
      </c>
      <c r="C15" s="67" t="e">
        <f>SUM(C13:C14)</f>
        <v>#N/A</v>
      </c>
      <c r="D15" s="68"/>
      <c r="E15" s="69"/>
    </row>
    <row r="16" spans="1:11" ht="22.5" customHeight="1" thickBot="1" x14ac:dyDescent="0.2">
      <c r="A16" s="70" t="s">
        <v>20</v>
      </c>
      <c r="B16" s="71"/>
      <c r="C16" s="71" t="e">
        <f>C12+C15</f>
        <v>#N/A</v>
      </c>
      <c r="D16" s="72"/>
      <c r="E16" s="73" t="s">
        <v>36</v>
      </c>
    </row>
    <row r="17" spans="1:5" ht="22.5" customHeight="1" thickTop="1" thickBot="1" x14ac:dyDescent="0.2">
      <c r="A17" s="15"/>
      <c r="B17" s="2"/>
      <c r="C17" s="2"/>
      <c r="D17" s="12"/>
      <c r="E17" s="2"/>
    </row>
    <row r="18" spans="1:5" ht="22.5" customHeight="1" thickTop="1" thickBot="1" x14ac:dyDescent="0.2">
      <c r="A18" s="74" t="s">
        <v>21</v>
      </c>
      <c r="B18" s="75"/>
      <c r="C18" s="75" t="e">
        <f>C5-C16</f>
        <v>#N/A</v>
      </c>
      <c r="D18" s="76" t="s">
        <v>37</v>
      </c>
      <c r="E18" s="77"/>
    </row>
    <row r="19" spans="1:5" ht="34.5" customHeight="1" thickTop="1" x14ac:dyDescent="0.15">
      <c r="A19" s="2"/>
      <c r="B19" s="2"/>
      <c r="C19" s="2"/>
      <c r="D19" s="129" t="s">
        <v>13</v>
      </c>
      <c r="E19" s="129"/>
    </row>
    <row r="20" spans="1:5" ht="22.5" customHeight="1" x14ac:dyDescent="0.15">
      <c r="A20" s="54"/>
      <c r="B20" s="2" t="s">
        <v>38</v>
      </c>
      <c r="C20" s="2"/>
      <c r="D20" s="2"/>
      <c r="E20" s="2"/>
    </row>
    <row r="21" spans="1:5" ht="22.5" customHeight="1" x14ac:dyDescent="0.15">
      <c r="A21" s="105"/>
      <c r="B21" s="2" t="s">
        <v>39</v>
      </c>
      <c r="C21" s="2"/>
      <c r="D21" s="2"/>
      <c r="E21" s="2"/>
    </row>
    <row r="22" spans="1:5" ht="22.5" customHeight="1" x14ac:dyDescent="0.15">
      <c r="A22" s="106"/>
      <c r="B22" s="2" t="s">
        <v>40</v>
      </c>
      <c r="C22" s="2"/>
      <c r="D22" s="2"/>
      <c r="E22" s="2"/>
    </row>
  </sheetData>
  <mergeCells count="2">
    <mergeCell ref="D19:E19"/>
    <mergeCell ref="D1:E1"/>
  </mergeCells>
  <phoneticPr fontId="2"/>
  <printOptions horizontalCentered="1"/>
  <pageMargins left="0.19685039370078741" right="0.19685039370078741" top="1.1811023622047245" bottom="0.19685039370078741" header="0.59055118110236227" footer="0.19685039370078741"/>
  <pageSetup paperSize="9" scale="10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zoomScale="85" workbookViewId="0">
      <selection activeCell="F28" sqref="F28"/>
    </sheetView>
  </sheetViews>
  <sheetFormatPr defaultRowHeight="13.5" x14ac:dyDescent="0.15"/>
  <cols>
    <col min="1" max="3" width="10.625" customWidth="1"/>
  </cols>
  <sheetData>
    <row r="1" spans="1:3" x14ac:dyDescent="0.15">
      <c r="A1" s="6" t="s">
        <v>49</v>
      </c>
      <c r="B1" s="6" t="s">
        <v>50</v>
      </c>
      <c r="C1" s="6" t="s">
        <v>51</v>
      </c>
    </row>
    <row r="2" spans="1:3" x14ac:dyDescent="0.15">
      <c r="A2" s="1">
        <v>1</v>
      </c>
      <c r="B2" s="3">
        <v>800000</v>
      </c>
      <c r="C2" s="3">
        <v>1800000</v>
      </c>
    </row>
    <row r="3" spans="1:3" x14ac:dyDescent="0.15">
      <c r="A3" s="1">
        <v>2</v>
      </c>
      <c r="B3" s="3">
        <v>800000</v>
      </c>
      <c r="C3" s="3">
        <v>1800000</v>
      </c>
    </row>
    <row r="4" spans="1:3" x14ac:dyDescent="0.15">
      <c r="A4" s="1">
        <v>3</v>
      </c>
      <c r="B4" s="3">
        <v>1200000</v>
      </c>
      <c r="C4" s="3">
        <v>2200000</v>
      </c>
    </row>
    <row r="5" spans="1:3" x14ac:dyDescent="0.15">
      <c r="A5" s="1">
        <v>4</v>
      </c>
      <c r="B5" s="3">
        <v>1600000</v>
      </c>
      <c r="C5" s="3">
        <v>2600000</v>
      </c>
    </row>
    <row r="6" spans="1:3" x14ac:dyDescent="0.15">
      <c r="A6" s="1">
        <v>5</v>
      </c>
      <c r="B6" s="3">
        <v>2000000</v>
      </c>
      <c r="C6" s="3">
        <v>3000000</v>
      </c>
    </row>
    <row r="7" spans="1:3" x14ac:dyDescent="0.15">
      <c r="A7" s="1">
        <v>6</v>
      </c>
      <c r="B7" s="3">
        <v>2400000</v>
      </c>
      <c r="C7" s="3">
        <v>3400000</v>
      </c>
    </row>
    <row r="8" spans="1:3" x14ac:dyDescent="0.15">
      <c r="A8" s="1">
        <v>7</v>
      </c>
      <c r="B8" s="3">
        <v>2800000</v>
      </c>
      <c r="C8" s="3">
        <v>3800000</v>
      </c>
    </row>
    <row r="9" spans="1:3" x14ac:dyDescent="0.15">
      <c r="A9" s="1">
        <v>8</v>
      </c>
      <c r="B9" s="3">
        <v>3200000</v>
      </c>
      <c r="C9" s="3">
        <v>4200000</v>
      </c>
    </row>
    <row r="10" spans="1:3" x14ac:dyDescent="0.15">
      <c r="A10" s="1">
        <v>9</v>
      </c>
      <c r="B10" s="3">
        <v>3600000</v>
      </c>
      <c r="C10" s="3">
        <v>4600000</v>
      </c>
    </row>
    <row r="11" spans="1:3" x14ac:dyDescent="0.15">
      <c r="A11" s="1">
        <v>10</v>
      </c>
      <c r="B11" s="3">
        <v>4000000</v>
      </c>
      <c r="C11" s="3">
        <v>5000000</v>
      </c>
    </row>
    <row r="12" spans="1:3" x14ac:dyDescent="0.15">
      <c r="A12" s="1">
        <v>11</v>
      </c>
      <c r="B12" s="3">
        <v>4400000</v>
      </c>
      <c r="C12" s="3">
        <v>5400000</v>
      </c>
    </row>
    <row r="13" spans="1:3" x14ac:dyDescent="0.15">
      <c r="A13" s="1">
        <v>12</v>
      </c>
      <c r="B13" s="3">
        <v>4800000</v>
      </c>
      <c r="C13" s="3">
        <v>5800000</v>
      </c>
    </row>
    <row r="14" spans="1:3" x14ac:dyDescent="0.15">
      <c r="A14" s="1">
        <v>13</v>
      </c>
      <c r="B14" s="3">
        <v>5200000</v>
      </c>
      <c r="C14" s="3">
        <v>6200000</v>
      </c>
    </row>
    <row r="15" spans="1:3" x14ac:dyDescent="0.15">
      <c r="A15" s="1">
        <v>14</v>
      </c>
      <c r="B15" s="3">
        <v>5600000</v>
      </c>
      <c r="C15" s="3">
        <v>6600000</v>
      </c>
    </row>
    <row r="16" spans="1:3" x14ac:dyDescent="0.15">
      <c r="A16" s="1">
        <v>15</v>
      </c>
      <c r="B16" s="3">
        <v>6000000</v>
      </c>
      <c r="C16" s="3">
        <v>7000000</v>
      </c>
    </row>
    <row r="17" spans="1:3" x14ac:dyDescent="0.15">
      <c r="A17" s="1">
        <v>16</v>
      </c>
      <c r="B17" s="3">
        <v>6400000</v>
      </c>
      <c r="C17" s="3">
        <v>7400000</v>
      </c>
    </row>
    <row r="18" spans="1:3" x14ac:dyDescent="0.15">
      <c r="A18" s="1">
        <v>17</v>
      </c>
      <c r="B18" s="3">
        <v>6800000</v>
      </c>
      <c r="C18" s="3">
        <v>7800000</v>
      </c>
    </row>
    <row r="19" spans="1:3" x14ac:dyDescent="0.15">
      <c r="A19" s="1">
        <v>18</v>
      </c>
      <c r="B19" s="3">
        <v>7200000</v>
      </c>
      <c r="C19" s="3">
        <v>8200000</v>
      </c>
    </row>
    <row r="20" spans="1:3" x14ac:dyDescent="0.15">
      <c r="A20" s="1">
        <v>19</v>
      </c>
      <c r="B20" s="3">
        <v>7600000</v>
      </c>
      <c r="C20" s="3">
        <v>8600000</v>
      </c>
    </row>
    <row r="21" spans="1:3" x14ac:dyDescent="0.15">
      <c r="A21" s="1">
        <v>20</v>
      </c>
      <c r="B21" s="3">
        <v>8000000</v>
      </c>
      <c r="C21" s="3">
        <v>9000000</v>
      </c>
    </row>
    <row r="22" spans="1:3" x14ac:dyDescent="0.15">
      <c r="A22" s="1">
        <v>21</v>
      </c>
      <c r="B22" s="3">
        <v>8700000</v>
      </c>
      <c r="C22" s="3">
        <v>9700000</v>
      </c>
    </row>
    <row r="23" spans="1:3" x14ac:dyDescent="0.15">
      <c r="A23" s="1">
        <v>22</v>
      </c>
      <c r="B23" s="3">
        <v>9400000</v>
      </c>
      <c r="C23" s="3">
        <v>10400000</v>
      </c>
    </row>
    <row r="24" spans="1:3" x14ac:dyDescent="0.15">
      <c r="A24" s="1">
        <v>23</v>
      </c>
      <c r="B24" s="3">
        <v>10100000</v>
      </c>
      <c r="C24" s="3">
        <v>11100000</v>
      </c>
    </row>
    <row r="25" spans="1:3" x14ac:dyDescent="0.15">
      <c r="A25" s="1">
        <v>24</v>
      </c>
      <c r="B25" s="3">
        <v>10800000</v>
      </c>
      <c r="C25" s="3">
        <v>11800000</v>
      </c>
    </row>
    <row r="26" spans="1:3" x14ac:dyDescent="0.15">
      <c r="A26" s="1">
        <v>25</v>
      </c>
      <c r="B26" s="3">
        <v>11500000</v>
      </c>
      <c r="C26" s="3">
        <v>12500000</v>
      </c>
    </row>
    <row r="27" spans="1:3" x14ac:dyDescent="0.15">
      <c r="A27" s="1">
        <v>26</v>
      </c>
      <c r="B27" s="3">
        <v>12200000</v>
      </c>
      <c r="C27" s="3">
        <v>13200000</v>
      </c>
    </row>
    <row r="28" spans="1:3" x14ac:dyDescent="0.15">
      <c r="A28" s="1">
        <v>27</v>
      </c>
      <c r="B28" s="3">
        <v>12900000</v>
      </c>
      <c r="C28" s="3">
        <v>13900000</v>
      </c>
    </row>
    <row r="29" spans="1:3" x14ac:dyDescent="0.15">
      <c r="A29" s="1">
        <v>28</v>
      </c>
      <c r="B29" s="3">
        <v>13600000</v>
      </c>
      <c r="C29" s="3">
        <v>14600000</v>
      </c>
    </row>
    <row r="30" spans="1:3" x14ac:dyDescent="0.15">
      <c r="A30" s="1">
        <v>29</v>
      </c>
      <c r="B30" s="3">
        <v>14300000</v>
      </c>
      <c r="C30" s="3">
        <v>15300000</v>
      </c>
    </row>
    <row r="31" spans="1:3" x14ac:dyDescent="0.15">
      <c r="A31" s="1">
        <v>30</v>
      </c>
      <c r="B31" s="3">
        <v>15000000</v>
      </c>
      <c r="C31" s="3">
        <v>16000000</v>
      </c>
    </row>
    <row r="32" spans="1:3" x14ac:dyDescent="0.15">
      <c r="A32" s="1">
        <v>31</v>
      </c>
      <c r="B32" s="3">
        <v>15700000</v>
      </c>
      <c r="C32" s="3">
        <v>16700000</v>
      </c>
    </row>
    <row r="33" spans="1:3" x14ac:dyDescent="0.15">
      <c r="A33" s="1">
        <v>32</v>
      </c>
      <c r="B33" s="3">
        <v>16400000</v>
      </c>
      <c r="C33" s="3">
        <v>17400000</v>
      </c>
    </row>
    <row r="34" spans="1:3" x14ac:dyDescent="0.15">
      <c r="A34" s="1">
        <v>33</v>
      </c>
      <c r="B34" s="3">
        <v>17100000</v>
      </c>
      <c r="C34" s="3">
        <v>18100000</v>
      </c>
    </row>
    <row r="35" spans="1:3" x14ac:dyDescent="0.15">
      <c r="A35" s="1">
        <v>34</v>
      </c>
      <c r="B35" s="3">
        <v>17800000</v>
      </c>
      <c r="C35" s="3">
        <v>18800000</v>
      </c>
    </row>
    <row r="36" spans="1:3" x14ac:dyDescent="0.15">
      <c r="A36" s="1">
        <v>35</v>
      </c>
      <c r="B36" s="3">
        <v>18500000</v>
      </c>
      <c r="C36" s="3">
        <v>19500000</v>
      </c>
    </row>
    <row r="37" spans="1:3" x14ac:dyDescent="0.15">
      <c r="A37" s="1">
        <v>36</v>
      </c>
      <c r="B37" s="3">
        <v>19200000</v>
      </c>
      <c r="C37" s="3">
        <v>20200000</v>
      </c>
    </row>
    <row r="38" spans="1:3" x14ac:dyDescent="0.15">
      <c r="A38" s="1">
        <v>37</v>
      </c>
      <c r="B38" s="3">
        <v>19900000</v>
      </c>
      <c r="C38" s="3">
        <v>20900000</v>
      </c>
    </row>
    <row r="39" spans="1:3" x14ac:dyDescent="0.15">
      <c r="A39" s="1">
        <v>38</v>
      </c>
      <c r="B39" s="3">
        <v>20600000</v>
      </c>
      <c r="C39" s="3">
        <v>21600000</v>
      </c>
    </row>
    <row r="40" spans="1:3" x14ac:dyDescent="0.15">
      <c r="A40" s="1">
        <v>39</v>
      </c>
      <c r="B40" s="3">
        <v>21300000</v>
      </c>
      <c r="C40" s="3">
        <v>22300000</v>
      </c>
    </row>
    <row r="41" spans="1:3" x14ac:dyDescent="0.15">
      <c r="A41" s="1">
        <v>40</v>
      </c>
      <c r="B41" s="3">
        <v>22000000</v>
      </c>
      <c r="C41" s="3">
        <v>23000000</v>
      </c>
    </row>
    <row r="42" spans="1:3" x14ac:dyDescent="0.15">
      <c r="A42" s="1">
        <v>41</v>
      </c>
      <c r="B42" s="3">
        <v>22700000</v>
      </c>
      <c r="C42" s="3"/>
    </row>
    <row r="43" spans="1:3" x14ac:dyDescent="0.15">
      <c r="A43" s="1">
        <v>42</v>
      </c>
      <c r="B43" s="3">
        <v>23400000</v>
      </c>
      <c r="C43" s="3"/>
    </row>
    <row r="44" spans="1:3" x14ac:dyDescent="0.15">
      <c r="A44" s="1">
        <v>43</v>
      </c>
      <c r="B44" s="3">
        <v>24100000</v>
      </c>
      <c r="C44" s="3"/>
    </row>
    <row r="45" spans="1:3" x14ac:dyDescent="0.15">
      <c r="A45" s="1">
        <v>44</v>
      </c>
      <c r="B45" s="3">
        <v>24800000</v>
      </c>
      <c r="C45" s="3"/>
    </row>
    <row r="46" spans="1:3" x14ac:dyDescent="0.15">
      <c r="A46" s="2"/>
      <c r="B46" s="4"/>
      <c r="C46" s="4"/>
    </row>
    <row r="47" spans="1:3" x14ac:dyDescent="0.15">
      <c r="A47" s="2"/>
      <c r="B47" s="4"/>
      <c r="C47" s="4"/>
    </row>
    <row r="48" spans="1:3" x14ac:dyDescent="0.15">
      <c r="A48" s="2"/>
      <c r="B48" s="4"/>
      <c r="C48" s="4"/>
    </row>
    <row r="49" spans="1:3" x14ac:dyDescent="0.15">
      <c r="A49" s="2"/>
      <c r="B49" s="4"/>
      <c r="C49" s="4"/>
    </row>
    <row r="50" spans="1:3" x14ac:dyDescent="0.15">
      <c r="A50" s="2"/>
      <c r="B50" s="4"/>
      <c r="C50" s="4"/>
    </row>
  </sheetData>
  <phoneticPr fontId="2"/>
  <printOptions horizontalCentered="1"/>
  <pageMargins left="0.19685039370078741" right="0.19685039370078741" top="1.1811023622047245" bottom="0.19685039370078741" header="0.59055118110236227" footer="0.19685039370078741"/>
  <pageSetup paperSize="9" scale="115" orientation="portrait" horizontalDpi="0" verticalDpi="0" r:id="rId1"/>
  <headerFooter alignWithMargins="0">
    <oddHeader>&amp;C&amp;10&amp;F　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zoomScale="85" workbookViewId="0">
      <selection activeCell="A3" sqref="A3"/>
    </sheetView>
  </sheetViews>
  <sheetFormatPr defaultRowHeight="13.5" x14ac:dyDescent="0.15"/>
  <cols>
    <col min="1" max="1" width="20.5" customWidth="1"/>
    <col min="2" max="2" width="8.375" bestFit="1" customWidth="1"/>
    <col min="3" max="3" width="10.625" customWidth="1"/>
    <col min="4" max="4" width="26.875" bestFit="1" customWidth="1"/>
  </cols>
  <sheetData>
    <row r="1" spans="1:4" x14ac:dyDescent="0.15">
      <c r="A1" s="6" t="s">
        <v>41</v>
      </c>
      <c r="B1" s="6" t="s">
        <v>42</v>
      </c>
      <c r="C1" s="6" t="s">
        <v>43</v>
      </c>
      <c r="D1" s="6" t="s">
        <v>48</v>
      </c>
    </row>
    <row r="2" spans="1:4" x14ac:dyDescent="0.15">
      <c r="A2" s="32">
        <v>-20000000</v>
      </c>
      <c r="B2" s="31"/>
      <c r="C2" s="31"/>
      <c r="D2" s="31"/>
    </row>
    <row r="3" spans="1:4" x14ac:dyDescent="0.15">
      <c r="A3" s="111">
        <v>0</v>
      </c>
      <c r="B3" s="5">
        <v>0.05</v>
      </c>
      <c r="C3" s="3">
        <v>0</v>
      </c>
      <c r="D3" s="3" t="e">
        <f>ROUNDDOWN((税額計算表!$C$9*B3-C3)*1.021,0)</f>
        <v>#N/A</v>
      </c>
    </row>
    <row r="4" spans="1:4" x14ac:dyDescent="0.15">
      <c r="A4" s="3">
        <v>1950001</v>
      </c>
      <c r="B4" s="5">
        <v>0.1</v>
      </c>
      <c r="C4" s="3">
        <v>97500</v>
      </c>
      <c r="D4" s="3" t="e">
        <f>ROUNDDOWN((税額計算表!$C$9*B4-C4)*1.021,0)</f>
        <v>#N/A</v>
      </c>
    </row>
    <row r="5" spans="1:4" x14ac:dyDescent="0.15">
      <c r="A5" s="3">
        <v>3300001</v>
      </c>
      <c r="B5" s="5">
        <v>0.2</v>
      </c>
      <c r="C5" s="3">
        <v>427500</v>
      </c>
      <c r="D5" s="3" t="e">
        <f>ROUNDDOWN((税額計算表!$C$9*B5-C5)*1.021,0)</f>
        <v>#N/A</v>
      </c>
    </row>
    <row r="6" spans="1:4" x14ac:dyDescent="0.15">
      <c r="A6" s="3">
        <v>6950001</v>
      </c>
      <c r="B6" s="5">
        <v>0.23</v>
      </c>
      <c r="C6" s="3">
        <v>636000</v>
      </c>
      <c r="D6" s="3" t="e">
        <f>ROUNDDOWN((税額計算表!$C$9*B6-C6)*1.021,0)</f>
        <v>#N/A</v>
      </c>
    </row>
    <row r="7" spans="1:4" x14ac:dyDescent="0.15">
      <c r="A7" s="3">
        <v>9000001</v>
      </c>
      <c r="B7" s="5">
        <v>0.33</v>
      </c>
      <c r="C7" s="3">
        <v>1536000</v>
      </c>
      <c r="D7" s="3" t="e">
        <f>ROUNDDOWN((税額計算表!$C$9*B7-C7)*1.021,0)</f>
        <v>#N/A</v>
      </c>
    </row>
    <row r="8" spans="1:4" x14ac:dyDescent="0.15">
      <c r="A8" s="3">
        <v>18000001</v>
      </c>
      <c r="B8" s="5">
        <v>0.4</v>
      </c>
      <c r="C8" s="3">
        <v>2796000</v>
      </c>
      <c r="D8" s="3" t="e">
        <f>ROUNDDOWN((税額計算表!$C$9*B8-C8)*1.021,0)</f>
        <v>#N/A</v>
      </c>
    </row>
  </sheetData>
  <phoneticPr fontId="2"/>
  <printOptions horizontalCentered="1"/>
  <pageMargins left="0.19685039370078741" right="0.19685039370078741" top="1.1811023622047245" bottom="0.19685039370078741" header="0.59055118110236227" footer="0.19685039370078741"/>
  <pageSetup paperSize="9" scale="115" orientation="portrait" horizontalDpi="0" verticalDpi="0" r:id="rId1"/>
  <headerFooter alignWithMargins="0">
    <oddHeader>&amp;C&amp;10&amp;F　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showGridLines="0" zoomScaleNormal="85" zoomScaleSheetLayoutView="85" workbookViewId="0">
      <selection activeCell="K15" sqref="K15"/>
    </sheetView>
  </sheetViews>
  <sheetFormatPr defaultRowHeight="13.5" x14ac:dyDescent="0.15"/>
  <cols>
    <col min="1" max="21" width="4.125" customWidth="1"/>
    <col min="22" max="26" width="3.875" customWidth="1"/>
    <col min="27" max="27" width="4.75" customWidth="1"/>
  </cols>
  <sheetData>
    <row r="1" spans="1:25" ht="22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2.5" customHeight="1" x14ac:dyDescent="0.15">
      <c r="A2" s="1" t="s">
        <v>0</v>
      </c>
      <c r="B2" s="20" t="s">
        <v>8</v>
      </c>
      <c r="C2" s="9"/>
      <c r="D2" s="9"/>
      <c r="E2" s="9"/>
      <c r="F2" s="9"/>
      <c r="G2" s="25"/>
      <c r="H2" s="112" t="e">
        <f>税額計算表!C8</f>
        <v>#N/A</v>
      </c>
      <c r="I2" s="9"/>
      <c r="J2" s="11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5" ht="22.5" customHeight="1" x14ac:dyDescent="0.15">
      <c r="A3" s="1" t="s">
        <v>44</v>
      </c>
      <c r="B3" s="12" t="s">
        <v>7</v>
      </c>
      <c r="C3" s="12"/>
      <c r="D3" s="12"/>
      <c r="E3" s="12"/>
      <c r="F3" s="12"/>
      <c r="G3" s="24"/>
      <c r="H3" s="112" t="e">
        <f>税額計算表!C9</f>
        <v>#N/A</v>
      </c>
      <c r="I3" s="9"/>
      <c r="J3" s="11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5" ht="22.5" customHeight="1" x14ac:dyDescent="0.15">
      <c r="A4" s="21" t="s">
        <v>5</v>
      </c>
      <c r="B4" s="7" t="s">
        <v>1</v>
      </c>
      <c r="C4" s="8"/>
      <c r="D4" s="8" t="s">
        <v>4</v>
      </c>
      <c r="E4" s="8" t="s">
        <v>2</v>
      </c>
      <c r="F4" s="22">
        <v>0.06</v>
      </c>
      <c r="G4" s="23"/>
      <c r="H4" s="115" t="e">
        <f>ROUNDDOWN(H3,-3)*0.06</f>
        <v>#N/A</v>
      </c>
      <c r="I4" s="17"/>
      <c r="J4" s="17"/>
      <c r="K4" s="2"/>
      <c r="L4" s="2"/>
      <c r="M4" s="2"/>
      <c r="N4" s="2"/>
      <c r="O4" s="2"/>
      <c r="P4" s="2"/>
      <c r="Q4" s="2"/>
      <c r="R4" s="2"/>
    </row>
    <row r="5" spans="1:25" ht="22.5" customHeight="1" x14ac:dyDescent="0.15">
      <c r="A5" s="11" t="s">
        <v>6</v>
      </c>
      <c r="B5" s="16" t="s">
        <v>3</v>
      </c>
      <c r="C5" s="10"/>
      <c r="D5" s="10" t="s">
        <v>4</v>
      </c>
      <c r="E5" s="10" t="s">
        <v>2</v>
      </c>
      <c r="F5" s="18">
        <v>0.04</v>
      </c>
      <c r="G5" s="19"/>
      <c r="H5" s="115" t="e">
        <f>ROUNDDOWN(H3,-3)*0.04</f>
        <v>#N/A</v>
      </c>
      <c r="I5" s="17"/>
      <c r="J5" s="17"/>
      <c r="K5" s="2"/>
      <c r="L5" s="2"/>
      <c r="M5" s="2"/>
      <c r="N5" s="2"/>
      <c r="O5" s="2"/>
      <c r="P5" s="2"/>
      <c r="Q5" s="2"/>
      <c r="R5" s="2"/>
    </row>
  </sheetData>
  <phoneticPr fontId="2"/>
  <printOptions horizontalCentered="1"/>
  <pageMargins left="0.19685039370078741" right="0.19685039370078741" top="1.1811023622047245" bottom="0.19685039370078741" header="0.59055118110236227" footer="0.19685039370078741"/>
  <pageSetup paperSize="9" scale="95" orientation="landscape" r:id="rId1"/>
  <headerFooter alignWithMargins="0">
    <oddHeader>&amp;C&amp;10&amp;F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税額試算</vt:lpstr>
      <vt:lpstr>税額計算表</vt:lpstr>
      <vt:lpstr>退職所得控除額</vt:lpstr>
      <vt:lpstr>源泉徴収税額速算表</vt:lpstr>
      <vt:lpstr>特別徴収税額表</vt:lpstr>
      <vt:lpstr>税額計算表!Print_Area</vt:lpstr>
      <vt:lpstr>特別徴収税額表!Print_Area</vt:lpstr>
    </vt:vector>
  </TitlesOfParts>
  <Company>オリンパスグループ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aa155611</dc:creator>
  <cp:lastModifiedBy>島田　富美恵</cp:lastModifiedBy>
  <cp:lastPrinted>2012-09-07T05:53:44Z</cp:lastPrinted>
  <dcterms:created xsi:type="dcterms:W3CDTF">2004-06-11T09:19:11Z</dcterms:created>
  <dcterms:modified xsi:type="dcterms:W3CDTF">2020-12-03T06:21:58Z</dcterms:modified>
</cp:coreProperties>
</file>